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7580" windowHeight="10620" firstSheet="1" activeTab="1"/>
  </bookViews>
  <sheets>
    <sheet name="Données" sheetId="1" state="hidden" r:id="rId1"/>
    <sheet name="calcul frais auto" sheetId="2" r:id="rId2"/>
  </sheets>
  <definedNames>
    <definedName name="CV">'Données'!$B$2:$B$6</definedName>
  </definedNames>
  <calcPr fullCalcOnLoad="1"/>
</workbook>
</file>

<file path=xl/sharedStrings.xml><?xml version="1.0" encoding="utf-8"?>
<sst xmlns="http://schemas.openxmlformats.org/spreadsheetml/2006/main" count="28" uniqueCount="28">
  <si>
    <t>KM</t>
  </si>
  <si>
    <t>4 CV</t>
  </si>
  <si>
    <t>5 CV</t>
  </si>
  <si>
    <t>6 CV</t>
  </si>
  <si>
    <t>Renseigner :</t>
  </si>
  <si>
    <t>constante 20000</t>
  </si>
  <si>
    <t>Puissance fiscale du véhicule</t>
  </si>
  <si>
    <t>Km parcourus</t>
  </si>
  <si>
    <t>Variable</t>
  </si>
  <si>
    <t>Constante</t>
  </si>
  <si>
    <t>Calcul IK</t>
  </si>
  <si>
    <t>Sans décimal</t>
  </si>
  <si>
    <t>Formule</t>
  </si>
  <si>
    <t xml:space="preserve">Selon le calcul suivant </t>
  </si>
  <si>
    <t>Nom</t>
  </si>
  <si>
    <t>Prénom</t>
  </si>
  <si>
    <t>Profession</t>
  </si>
  <si>
    <t>N° Adhérent</t>
  </si>
  <si>
    <t xml:space="preserve">Exercice </t>
  </si>
  <si>
    <t>Aide au calcul de l'indemnité kilométrique AUTO</t>
  </si>
  <si>
    <t>Non applicable aux véhicules utilitaires, véhicules de tourisme prêtés, location courte durée</t>
  </si>
  <si>
    <t>Non applicable aux salariés locataires, ni aux locations de véhicules utilitaires</t>
  </si>
  <si>
    <t>ID</t>
  </si>
  <si>
    <t>La vérification des calculs reste sous votre responsabilité</t>
  </si>
  <si>
    <t>7 CV et +</t>
  </si>
  <si>
    <t>3 CV et -</t>
  </si>
  <si>
    <t>ATTENTION : Pour les véhicules électriques, le montant des frais de déplacement calculés est majoré de 20 %</t>
  </si>
  <si>
    <t>Indemnité 2022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</si>
</sst>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0\ &quot;€&quot;_-;\-* #,##0.000\ &quot;€&quot;_-;_-* &quot;-&quot;??\ &quot;€&quot;_-;_-@_-"/>
    <numFmt numFmtId="165" formatCode="_-* #,##0.0\ &quot;€&quot;_-;\-* #,##0.0\ &quot;€&quot;_-;_-* &quot;-&quot;??\ &quot;€&quot;_-;_-@_-"/>
    <numFmt numFmtId="166" formatCode="_-* #,##0\ &quot;€&quot;_-;\-* #,##0\ &quot;€&quot;_-;_-* &quot;-&quot;??\ &quot;€&quot;_-;_-@_-"/>
  </numFmts>
  <fonts count="2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9"/>
      <name val="Arial"/>
      <family val="0"/>
    </font>
    <font>
      <sz val="10"/>
      <color indexed="8"/>
      <name val="Arial"/>
      <family val="0"/>
    </font>
    <font>
      <i/>
      <sz val="9"/>
      <name val="Arial"/>
      <family val="2"/>
    </font>
    <font>
      <sz val="8"/>
      <name val="Segoe UI"/>
      <family val="2"/>
    </font>
  </fonts>
  <fills count="20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14" borderId="1" applyNumberFormat="0" applyAlignment="0" applyProtection="0"/>
    <xf numFmtId="0" fontId="5" fillId="0" borderId="2" applyNumberFormat="0" applyFill="0" applyAlignment="0" applyProtection="0"/>
    <xf numFmtId="0" fontId="0" fillId="4" borderId="3" applyNumberFormat="0" applyFont="0" applyAlignment="0" applyProtection="0"/>
    <xf numFmtId="0" fontId="6" fillId="7" borderId="1" applyNumberFormat="0" applyAlignment="0" applyProtection="0"/>
    <xf numFmtId="44" fontId="0" fillId="0" borderId="0" applyFont="0" applyFill="0" applyBorder="0" applyAlignment="0" applyProtection="0"/>
    <xf numFmtId="0" fontId="7" fillId="15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7" borderId="0" applyNumberFormat="0" applyBorder="0" applyAlignment="0" applyProtection="0"/>
    <xf numFmtId="9" fontId="0" fillId="0" borderId="0" applyFont="0" applyFill="0" applyBorder="0" applyAlignment="0" applyProtection="0"/>
    <xf numFmtId="0" fontId="11" fillId="16" borderId="0" applyNumberFormat="0" applyBorder="0" applyAlignment="0" applyProtection="0"/>
    <xf numFmtId="0" fontId="12" fillId="14" borderId="4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17" borderId="9" applyNumberFormat="0" applyAlignment="0" applyProtection="0"/>
  </cellStyleXfs>
  <cellXfs count="26">
    <xf numFmtId="0" fontId="0" fillId="0" borderId="0" xfId="0" applyAlignment="1">
      <alignment/>
    </xf>
    <xf numFmtId="0" fontId="21" fillId="0" borderId="0" xfId="0" applyFont="1" applyAlignment="1">
      <alignment/>
    </xf>
    <xf numFmtId="0" fontId="21" fillId="18" borderId="10" xfId="0" applyFont="1" applyFill="1" applyBorder="1" applyAlignment="1">
      <alignment/>
    </xf>
    <xf numFmtId="0" fontId="21" fillId="18" borderId="10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21" fillId="0" borderId="10" xfId="0" applyFont="1" applyFill="1" applyBorder="1" applyAlignment="1">
      <alignment horizontal="center"/>
    </xf>
    <xf numFmtId="0" fontId="21" fillId="0" borderId="10" xfId="0" applyFont="1" applyBorder="1" applyAlignment="1">
      <alignment horizontal="center"/>
    </xf>
    <xf numFmtId="166" fontId="22" fillId="0" borderId="0" xfId="44" applyNumberFormat="1" applyFont="1" applyAlignment="1">
      <alignment/>
    </xf>
    <xf numFmtId="0" fontId="0" fillId="0" borderId="0" xfId="0" applyBorder="1" applyAlignment="1">
      <alignment horizontal="right"/>
    </xf>
    <xf numFmtId="0" fontId="23" fillId="0" borderId="0" xfId="0" applyFont="1" applyAlignment="1">
      <alignment/>
    </xf>
    <xf numFmtId="0" fontId="21" fillId="0" borderId="0" xfId="0" applyFont="1" applyAlignment="1">
      <alignment horizontal="center" vertical="center"/>
    </xf>
    <xf numFmtId="0" fontId="24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24" fillId="0" borderId="0" xfId="0" applyFont="1" applyFill="1" applyAlignment="1" applyProtection="1">
      <alignment horizontal="center"/>
      <protection locked="0"/>
    </xf>
    <xf numFmtId="0" fontId="0" fillId="0" borderId="0" xfId="0" applyBorder="1" applyAlignment="1" applyProtection="1">
      <alignment horizontal="right"/>
      <protection locked="0"/>
    </xf>
    <xf numFmtId="0" fontId="24" fillId="19" borderId="10" xfId="0" applyFont="1" applyFill="1" applyBorder="1" applyAlignment="1" applyProtection="1">
      <alignment horizontal="center"/>
      <protection locked="0"/>
    </xf>
    <xf numFmtId="0" fontId="0" fillId="0" borderId="0" xfId="0" applyFont="1" applyAlignment="1">
      <alignment/>
    </xf>
    <xf numFmtId="0" fontId="24" fillId="0" borderId="0" xfId="0" applyFont="1" applyFill="1" applyBorder="1" applyAlignment="1" applyProtection="1">
      <alignment horizontal="center"/>
      <protection locked="0"/>
    </xf>
    <xf numFmtId="0" fontId="0" fillId="0" borderId="0" xfId="0" applyBorder="1" applyAlignment="1">
      <alignment horizontal="left"/>
    </xf>
    <xf numFmtId="0" fontId="23" fillId="0" borderId="0" xfId="0" applyFont="1" applyAlignment="1">
      <alignment horizontal="left" wrapText="1"/>
    </xf>
    <xf numFmtId="0" fontId="25" fillId="18" borderId="11" xfId="0" applyFont="1" applyFill="1" applyBorder="1" applyAlignment="1">
      <alignment horizontal="center"/>
    </xf>
    <xf numFmtId="0" fontId="25" fillId="18" borderId="12" xfId="0" applyFont="1" applyFill="1" applyBorder="1" applyAlignment="1">
      <alignment horizontal="center"/>
    </xf>
    <xf numFmtId="0" fontId="25" fillId="18" borderId="13" xfId="0" applyFont="1" applyFill="1" applyBorder="1" applyAlignment="1">
      <alignment horizontal="center"/>
    </xf>
    <xf numFmtId="0" fontId="0" fillId="6" borderId="0" xfId="0" applyFill="1" applyBorder="1" applyAlignment="1" applyProtection="1">
      <alignment horizontal="right"/>
      <protection locked="0"/>
    </xf>
    <xf numFmtId="0" fontId="0" fillId="0" borderId="0" xfId="0" applyAlignment="1" applyProtection="1">
      <alignment horizontal="center" wrapText="1"/>
      <protection locked="0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Insatisfaisant" xfId="45"/>
    <cellStyle name="Hyperlink" xfId="46"/>
    <cellStyle name="Followed Hyperlink" xfId="47"/>
    <cellStyle name="Comma" xfId="48"/>
    <cellStyle name="Comma [0]" xfId="49"/>
    <cellStyle name="Currency" xfId="50"/>
    <cellStyle name="Currency [0]" xfId="51"/>
    <cellStyle name="Neutre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29</xdr:row>
      <xdr:rowOff>38100</xdr:rowOff>
    </xdr:from>
    <xdr:to>
      <xdr:col>0</xdr:col>
      <xdr:colOff>285750</xdr:colOff>
      <xdr:row>29</xdr:row>
      <xdr:rowOff>257175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743325"/>
          <a:ext cx="2476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"/>
  <sheetViews>
    <sheetView zoomScale="145" zoomScaleNormal="145" zoomScalePageLayoutView="0" workbookViewId="0" topLeftCell="A1">
      <selection activeCell="F6" sqref="F6"/>
    </sheetView>
  </sheetViews>
  <sheetFormatPr defaultColWidth="11.421875" defaultRowHeight="12.75"/>
  <cols>
    <col min="2" max="2" width="13.421875" style="0" customWidth="1"/>
    <col min="3" max="3" width="12.28125" style="0" bestFit="1" customWidth="1"/>
    <col min="5" max="5" width="15.8515625" style="0" bestFit="1" customWidth="1"/>
    <col min="6" max="6" width="13.28125" style="0" bestFit="1" customWidth="1"/>
    <col min="7" max="7" width="32.7109375" style="0" bestFit="1" customWidth="1"/>
  </cols>
  <sheetData>
    <row r="1" spans="1:6" ht="19.5" customHeight="1">
      <c r="A1" s="5" t="s">
        <v>22</v>
      </c>
      <c r="B1" s="2" t="s">
        <v>4</v>
      </c>
      <c r="C1" s="2">
        <v>5000</v>
      </c>
      <c r="D1" s="3">
        <v>20000</v>
      </c>
      <c r="E1" s="3" t="s">
        <v>5</v>
      </c>
      <c r="F1" s="2">
        <v>20000</v>
      </c>
    </row>
    <row r="2" spans="1:6" ht="19.5" customHeight="1">
      <c r="A2" s="4">
        <v>1</v>
      </c>
      <c r="B2" s="4" t="s">
        <v>25</v>
      </c>
      <c r="C2" s="4">
        <v>0.529</v>
      </c>
      <c r="D2" s="4">
        <v>0.316</v>
      </c>
      <c r="E2" s="4">
        <v>1065</v>
      </c>
      <c r="F2" s="4">
        <v>0.37</v>
      </c>
    </row>
    <row r="3" spans="1:6" ht="19.5" customHeight="1">
      <c r="A3" s="4">
        <v>2</v>
      </c>
      <c r="B3" s="4" t="s">
        <v>1</v>
      </c>
      <c r="C3" s="4">
        <v>0.606</v>
      </c>
      <c r="D3" s="4">
        <v>0.34</v>
      </c>
      <c r="E3" s="4">
        <v>1330</v>
      </c>
      <c r="F3" s="4">
        <v>0.407</v>
      </c>
    </row>
    <row r="4" spans="1:6" ht="19.5" customHeight="1">
      <c r="A4" s="4">
        <v>3</v>
      </c>
      <c r="B4" s="4" t="s">
        <v>2</v>
      </c>
      <c r="C4" s="4">
        <v>0.636</v>
      </c>
      <c r="D4" s="4">
        <v>0.357</v>
      </c>
      <c r="E4" s="4">
        <v>1395</v>
      </c>
      <c r="F4" s="4">
        <v>0.427</v>
      </c>
    </row>
    <row r="5" spans="1:6" ht="19.5" customHeight="1">
      <c r="A5" s="4">
        <v>4</v>
      </c>
      <c r="B5" s="4" t="s">
        <v>3</v>
      </c>
      <c r="C5" s="4">
        <v>0.665</v>
      </c>
      <c r="D5" s="4">
        <v>0.374</v>
      </c>
      <c r="E5" s="4">
        <v>1457</v>
      </c>
      <c r="F5" s="4">
        <v>0.447</v>
      </c>
    </row>
    <row r="6" spans="1:6" ht="19.5" customHeight="1">
      <c r="A6" s="4">
        <v>5</v>
      </c>
      <c r="B6" s="4" t="s">
        <v>24</v>
      </c>
      <c r="C6" s="4">
        <v>0.697</v>
      </c>
      <c r="D6" s="4">
        <v>0.394</v>
      </c>
      <c r="E6" s="4">
        <v>1515</v>
      </c>
      <c r="F6" s="4">
        <v>0.47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2"/>
  <sheetViews>
    <sheetView showGridLines="0" tabSelected="1" zoomScale="160" zoomScaleNormal="160" zoomScaleSheetLayoutView="160" zoomScalePageLayoutView="0" workbookViewId="0" topLeftCell="A1">
      <selection activeCell="B19" sqref="B19"/>
    </sheetView>
  </sheetViews>
  <sheetFormatPr defaultColWidth="11.421875" defaultRowHeight="12.75"/>
  <cols>
    <col min="1" max="1" width="25.7109375" style="0" bestFit="1" customWidth="1"/>
    <col min="2" max="2" width="12.57421875" style="0" bestFit="1" customWidth="1"/>
    <col min="3" max="4" width="11.57421875" style="0" bestFit="1" customWidth="1"/>
    <col min="5" max="5" width="13.421875" style="0" bestFit="1" customWidth="1"/>
    <col min="6" max="6" width="33.7109375" style="0" bestFit="1" customWidth="1"/>
  </cols>
  <sheetData>
    <row r="1" spans="1:2" ht="26.25" customHeight="1">
      <c r="A1" s="1"/>
      <c r="B1" s="11" t="s">
        <v>19</v>
      </c>
    </row>
    <row r="3" spans="2:4" ht="12.75">
      <c r="B3" s="9" t="s">
        <v>14</v>
      </c>
      <c r="C3" s="24"/>
      <c r="D3" s="24"/>
    </row>
    <row r="4" spans="2:4" ht="5.25" customHeight="1">
      <c r="B4" s="9"/>
      <c r="C4" s="9"/>
      <c r="D4" s="9"/>
    </row>
    <row r="5" spans="2:4" ht="12.75">
      <c r="B5" s="9" t="s">
        <v>15</v>
      </c>
      <c r="C5" s="24"/>
      <c r="D5" s="24"/>
    </row>
    <row r="6" spans="2:4" ht="5.25" customHeight="1">
      <c r="B6" s="9"/>
      <c r="C6" s="9"/>
      <c r="D6" s="9"/>
    </row>
    <row r="7" spans="2:4" ht="12.75">
      <c r="B7" s="9" t="s">
        <v>16</v>
      </c>
      <c r="C7" s="24"/>
      <c r="D7" s="24"/>
    </row>
    <row r="8" spans="2:4" ht="5.25" customHeight="1">
      <c r="B8" s="9"/>
      <c r="C8" s="9"/>
      <c r="D8" s="9"/>
    </row>
    <row r="9" spans="2:4" ht="12.75">
      <c r="B9" s="9" t="s">
        <v>17</v>
      </c>
      <c r="C9" s="24"/>
      <c r="D9" s="24"/>
    </row>
    <row r="10" spans="2:4" ht="5.25" customHeight="1">
      <c r="B10" s="9"/>
      <c r="C10" s="9"/>
      <c r="D10" s="15"/>
    </row>
    <row r="11" spans="2:4" ht="12.75">
      <c r="B11" s="9" t="s">
        <v>18</v>
      </c>
      <c r="C11" s="19">
        <v>2022</v>
      </c>
      <c r="D11" s="19"/>
    </row>
    <row r="13" spans="1:5" ht="15" customHeight="1">
      <c r="A13" s="20" t="s">
        <v>20</v>
      </c>
      <c r="B13" s="20"/>
      <c r="C13" s="20"/>
      <c r="D13" s="20"/>
      <c r="E13" s="20"/>
    </row>
    <row r="14" spans="1:5" ht="12.75">
      <c r="A14" s="10" t="s">
        <v>21</v>
      </c>
      <c r="B14" s="10"/>
      <c r="C14" s="10"/>
      <c r="D14" s="10"/>
      <c r="E14" s="10"/>
    </row>
    <row r="17" spans="1:4" ht="12.75">
      <c r="A17" t="s">
        <v>6</v>
      </c>
      <c r="D17" s="13"/>
    </row>
    <row r="19" spans="1:2" ht="12.75">
      <c r="A19" t="s">
        <v>7</v>
      </c>
      <c r="B19" s="16"/>
    </row>
    <row r="20" ht="12.75">
      <c r="B20" s="18"/>
    </row>
    <row r="21" spans="1:2" ht="12.75" hidden="1">
      <c r="A21" s="14">
        <v>1</v>
      </c>
      <c r="B21" s="12"/>
    </row>
    <row r="22" spans="1:6" ht="12.75" hidden="1">
      <c r="A22" s="6" t="s">
        <v>0</v>
      </c>
      <c r="B22" s="7" t="s">
        <v>8</v>
      </c>
      <c r="C22" s="7" t="s">
        <v>9</v>
      </c>
      <c r="D22" s="6" t="s">
        <v>10</v>
      </c>
      <c r="E22" s="6" t="s">
        <v>11</v>
      </c>
      <c r="F22" s="6" t="s">
        <v>12</v>
      </c>
    </row>
    <row r="23" spans="1:6" ht="12.75" hidden="1">
      <c r="A23" s="2">
        <v>-0.1</v>
      </c>
      <c r="B23" s="4">
        <f>VLOOKUP(A21,Données!A2:F6,3,FALSE)</f>
        <v>0.529</v>
      </c>
      <c r="C23" s="4"/>
      <c r="D23" s="4">
        <f>B19*B23+C23</f>
        <v>0</v>
      </c>
      <c r="E23" s="4">
        <f>ROUND(D23,0)</f>
        <v>0</v>
      </c>
      <c r="F23" s="4" t="str">
        <f>CONCATENATE(B19,"km x ",B23," = ",E23," € ")</f>
        <v>km x 0,529 = 0 € </v>
      </c>
    </row>
    <row r="24" spans="1:6" ht="12.75" hidden="1">
      <c r="A24" s="2">
        <f>Données!C1</f>
        <v>5000</v>
      </c>
      <c r="B24" s="4">
        <f>VLOOKUP(A21,Données!A2:F6,4,FALSE)</f>
        <v>0.316</v>
      </c>
      <c r="C24" s="4">
        <f>VLOOKUP(A21,Données!A2:F6,5,FALSE)</f>
        <v>1065</v>
      </c>
      <c r="D24" s="4">
        <f>B19*B24+C24</f>
        <v>1065</v>
      </c>
      <c r="E24" s="4">
        <f>ROUND(D24,0)</f>
        <v>1065</v>
      </c>
      <c r="F24" s="4" t="str">
        <f>CONCATENATE(" ( ",B19," km x ",B24," ) + ",C24," = ",E24," € ")</f>
        <v> (  km x 0,316 ) + 1065 = 1065 € </v>
      </c>
    </row>
    <row r="25" spans="1:6" ht="12.75" hidden="1">
      <c r="A25" s="3">
        <f>Données!D1</f>
        <v>20000</v>
      </c>
      <c r="B25" s="4">
        <f>VLOOKUP(A21,Données!A2:F6,6,FALSE)</f>
        <v>0.37</v>
      </c>
      <c r="C25" s="4"/>
      <c r="D25" s="4">
        <f>B19*B25+C25</f>
        <v>0</v>
      </c>
      <c r="E25" s="4">
        <f>ROUND(D25,0)</f>
        <v>0</v>
      </c>
      <c r="F25" s="4" t="str">
        <f>CONCATENATE(B19," x ",B25," = ",E25," € ")</f>
        <v> x 0,37 = 0 € </v>
      </c>
    </row>
    <row r="26" spans="1:2" ht="12.75">
      <c r="A26" s="17" t="s">
        <v>27</v>
      </c>
      <c r="B26" s="8">
        <f>VLOOKUP(B19-0.1,A23:E25,5,TRUE)</f>
        <v>0</v>
      </c>
    </row>
    <row r="28" spans="1:2" ht="12.75">
      <c r="A28" t="s">
        <v>13</v>
      </c>
      <c r="B28" t="str">
        <f>VLOOKUP(B19-0.1,A23:F25,6,TRUE)</f>
        <v>km x 0,529 = 0 € </v>
      </c>
    </row>
    <row r="30" spans="1:5" ht="24" customHeight="1">
      <c r="A30" s="25" t="s">
        <v>26</v>
      </c>
      <c r="B30" s="25"/>
      <c r="C30" s="25"/>
      <c r="D30" s="25"/>
      <c r="E30" s="25"/>
    </row>
    <row r="32" spans="1:5" ht="12.75">
      <c r="A32" s="21" t="s">
        <v>23</v>
      </c>
      <c r="B32" s="22"/>
      <c r="C32" s="22"/>
      <c r="D32" s="22"/>
      <c r="E32" s="23"/>
    </row>
  </sheetData>
  <sheetProtection password="C601" sheet="1" selectLockedCells="1"/>
  <mergeCells count="8">
    <mergeCell ref="C11:D11"/>
    <mergeCell ref="A13:E13"/>
    <mergeCell ref="A32:E32"/>
    <mergeCell ref="C3:D3"/>
    <mergeCell ref="C5:D5"/>
    <mergeCell ref="C7:D7"/>
    <mergeCell ref="C9:D9"/>
    <mergeCell ref="A30:E30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115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PCXPSP2</dc:creator>
  <cp:keywords/>
  <dc:description/>
  <cp:lastModifiedBy>FLORENCE GOURCEROL</cp:lastModifiedBy>
  <cp:lastPrinted>2012-09-18T12:13:49Z</cp:lastPrinted>
  <dcterms:created xsi:type="dcterms:W3CDTF">2012-09-18T07:41:02Z</dcterms:created>
  <dcterms:modified xsi:type="dcterms:W3CDTF">2023-04-07T07:27:36Z</dcterms:modified>
  <cp:category/>
  <cp:version/>
  <cp:contentType/>
  <cp:contentStatus/>
</cp:coreProperties>
</file>